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ISB AK Digital Dialog\LS_01_Schraut\"/>
    </mc:Choice>
  </mc:AlternateContent>
  <xr:revisionPtr revIDLastSave="0" documentId="13_ncr:1_{F7FD3904-A5AC-4D97-9FB6-95037DAC6EEC}" xr6:coauthVersionLast="46" xr6:coauthVersionMax="46" xr10:uidLastSave="{00000000-0000-0000-0000-000000000000}"/>
  <bookViews>
    <workbookView xWindow="40920" yWindow="-120" windowWidth="29040" windowHeight="15840" xr2:uid="{F12F0405-AB46-42A9-B3FB-D05E1FF93E17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" i="1" l="1"/>
  <c r="I13" i="1"/>
  <c r="K6" i="1" s="1"/>
  <c r="N12" i="1"/>
  <c r="I12" i="1"/>
  <c r="J12" i="1" s="1"/>
  <c r="N11" i="1"/>
  <c r="I11" i="1"/>
  <c r="K12" i="1" s="1"/>
  <c r="N10" i="1"/>
  <c r="I10" i="1"/>
  <c r="N9" i="1"/>
  <c r="I9" i="1"/>
  <c r="J9" i="1" s="1"/>
  <c r="N8" i="1"/>
  <c r="I8" i="1"/>
  <c r="N7" i="1"/>
  <c r="I7" i="1"/>
  <c r="N6" i="1"/>
  <c r="I6" i="1"/>
  <c r="I14" i="1" s="1"/>
  <c r="N5" i="1"/>
  <c r="I5" i="1"/>
  <c r="K9" i="1" l="1"/>
  <c r="J6" i="1"/>
</calcChain>
</file>

<file path=xl/sharedStrings.xml><?xml version="1.0" encoding="utf-8"?>
<sst xmlns="http://schemas.openxmlformats.org/spreadsheetml/2006/main" count="50" uniqueCount="32">
  <si>
    <t>Artikel- nummer</t>
  </si>
  <si>
    <t>Produktname</t>
  </si>
  <si>
    <t xml:space="preserve">Preis </t>
  </si>
  <si>
    <t xml:space="preserve">Anzahl </t>
  </si>
  <si>
    <t>Produktkauf (Conversion)</t>
  </si>
  <si>
    <t>Look-to-book-Ratio</t>
  </si>
  <si>
    <t>Umsatzanalyse</t>
  </si>
  <si>
    <t>(brutto)</t>
  </si>
  <si>
    <t>Klicks</t>
  </si>
  <si>
    <t xml:space="preserve">Umsatz je Produkt </t>
  </si>
  <si>
    <t>Umsatz je Produktgruppe</t>
  </si>
  <si>
    <t xml:space="preserve">Umsatz je Marke </t>
  </si>
  <si>
    <t>Look-to-Book-Ratio in %</t>
  </si>
  <si>
    <t xml:space="preserve">Dede Herrenjeans Oregon Bootcut </t>
  </si>
  <si>
    <t>Produktgruppe Bekleidung:</t>
  </si>
  <si>
    <t>Lacomte:</t>
  </si>
  <si>
    <t>Densigal Damenjeans Clubwear H</t>
  </si>
  <si>
    <t xml:space="preserve">Lacomte Herrenjeans Sky Rebel </t>
  </si>
  <si>
    <t>Tamaro Damensneakers Tanja weiß</t>
  </si>
  <si>
    <t>Produktgruppe Schuhe:</t>
  </si>
  <si>
    <t>Tamaro:</t>
  </si>
  <si>
    <t>Tamaro Damensandalen Lena grün</t>
  </si>
  <si>
    <t xml:space="preserve">Lacomte Herrensneakers Balance </t>
  </si>
  <si>
    <t>Adisad Sporttasche XL</t>
  </si>
  <si>
    <t>Produktgruppe Sportartikel:</t>
  </si>
  <si>
    <t>Adisad:</t>
  </si>
  <si>
    <t xml:space="preserve">Adisad Bikini Summer </t>
  </si>
  <si>
    <t>Lacomte Badeshorts Beach</t>
  </si>
  <si>
    <t>Gesamtumsatz</t>
  </si>
  <si>
    <t>Produktgruppe Bekleidung</t>
  </si>
  <si>
    <t>Umsatz</t>
  </si>
  <si>
    <t>Umsatz Marke Tamaro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</si>
</sst>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Trebuchet MS"/>
      <family val="2"/>
    </font>
    <font>
      <b/>
      <sz val="10"/>
      <color rgb="FF000000"/>
      <name val="Trebuchet MS"/>
      <family val="2"/>
    </font>
    <font>
      <sz val="10"/>
      <color theme="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2" xfId="0" applyBorder="1"/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" xfId="0" applyBorder="1"/>
    <xf numFmtId="0" fontId="0" fillId="0" borderId="11" xfId="0" applyBorder="1"/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164" fontId="0" fillId="0" borderId="14" xfId="0" applyNumberFormat="1" applyBorder="1"/>
    <xf numFmtId="0" fontId="0" fillId="0" borderId="14" xfId="0" applyBorder="1"/>
    <xf numFmtId="0" fontId="3" fillId="0" borderId="11" xfId="0" applyFont="1" applyBorder="1" applyAlignment="1">
      <alignment vertical="center" wrapText="1"/>
    </xf>
    <xf numFmtId="2" fontId="0" fillId="0" borderId="11" xfId="0" applyNumberFormat="1" applyBorder="1"/>
    <xf numFmtId="4" fontId="0" fillId="0" borderId="14" xfId="0" applyNumberFormat="1" applyBorder="1"/>
    <xf numFmtId="0" fontId="3" fillId="0" borderId="15" xfId="0" applyFont="1" applyBorder="1" applyAlignment="1">
      <alignment vertical="center" wrapText="1"/>
    </xf>
    <xf numFmtId="164" fontId="0" fillId="0" borderId="16" xfId="0" applyNumberFormat="1" applyBorder="1"/>
    <xf numFmtId="0" fontId="0" fillId="0" borderId="16" xfId="0" applyBorder="1"/>
    <xf numFmtId="0" fontId="3" fillId="0" borderId="10" xfId="0" applyFont="1" applyBorder="1" applyAlignment="1">
      <alignment vertical="center" wrapText="1"/>
    </xf>
    <xf numFmtId="164" fontId="0" fillId="0" borderId="0" xfId="0" applyNumberFormat="1"/>
    <xf numFmtId="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Tabelle1!$I$4</c:f>
              <c:strCache>
                <c:ptCount val="1"/>
                <c:pt idx="0">
                  <c:v>Umsatz je Produkt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Tabelle1!$H$5:$H$13</c:f>
              <c:strCache>
                <c:ptCount val="9"/>
                <c:pt idx="0">
                  <c:v>Dede Herrenjeans Oregon Bootcut </c:v>
                </c:pt>
                <c:pt idx="1">
                  <c:v>Densigal Damenjeans Clubwear H</c:v>
                </c:pt>
                <c:pt idx="2">
                  <c:v>Lacomte Herrenjeans Sky Rebel </c:v>
                </c:pt>
                <c:pt idx="3">
                  <c:v>Tamaro Damensneakers Tanja weiß</c:v>
                </c:pt>
                <c:pt idx="4">
                  <c:v>Tamaro Damensandalen Lena grün</c:v>
                </c:pt>
                <c:pt idx="5">
                  <c:v>Lacomte Herrensneakers Balance </c:v>
                </c:pt>
                <c:pt idx="6">
                  <c:v>Adisad Sporttasche XL</c:v>
                </c:pt>
                <c:pt idx="7">
                  <c:v>Adisad Bikini Summer </c:v>
                </c:pt>
                <c:pt idx="8">
                  <c:v>Lacomte Badeshorts Beach</c:v>
                </c:pt>
              </c:strCache>
            </c:strRef>
          </c:cat>
          <c:val>
            <c:numRef>
              <c:f>Tabelle1!$I$5:$I$13</c:f>
              <c:numCache>
                <c:formatCode>#,##0.00\ _€</c:formatCode>
                <c:ptCount val="9"/>
                <c:pt idx="0">
                  <c:v>3515.6000000000004</c:v>
                </c:pt>
                <c:pt idx="1">
                  <c:v>8316.7999999999993</c:v>
                </c:pt>
                <c:pt idx="2">
                  <c:v>9795.1</c:v>
                </c:pt>
                <c:pt idx="3">
                  <c:v>839.40000000000009</c:v>
                </c:pt>
                <c:pt idx="4">
                  <c:v>274</c:v>
                </c:pt>
                <c:pt idx="5">
                  <c:v>6496.75</c:v>
                </c:pt>
                <c:pt idx="6">
                  <c:v>494.85</c:v>
                </c:pt>
                <c:pt idx="7">
                  <c:v>1558.7</c:v>
                </c:pt>
                <c:pt idx="8">
                  <c:v>5081.2299999999996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0B-4122-862B-CC6B2683A8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5282992"/>
        <c:axId val="1333825680"/>
      </c:barChart>
      <c:catAx>
        <c:axId val="1365282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33825680"/>
        <c:crosses val="autoZero"/>
        <c:auto val="1"/>
        <c:lblAlgn val="ctr"/>
        <c:lblOffset val="100"/>
        <c:noMultiLvlLbl val="0"/>
      </c:catAx>
      <c:valAx>
        <c:axId val="133382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_€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65282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Vergleich am Gesamtumsatz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Tabelle1!$H$13:$H$14</c:f>
              <c:strCache>
                <c:ptCount val="2"/>
                <c:pt idx="0">
                  <c:v>Lacomte Badeshorts Beach</c:v>
                </c:pt>
                <c:pt idx="1">
                  <c:v>Gesamtumsatz</c:v>
                </c:pt>
              </c:strCache>
            </c:strRef>
          </c:cat>
          <c:val>
            <c:numRef>
              <c:f>Tabelle1!$I$13:$I$14</c:f>
              <c:numCache>
                <c:formatCode>#,##0.00\ _€</c:formatCode>
                <c:ptCount val="2"/>
                <c:pt idx="0">
                  <c:v>5081.2299999999996</c:v>
                </c:pt>
                <c:pt idx="1">
                  <c:v>36372.43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46-486B-A798-337CED84A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5858080"/>
        <c:axId val="1366239104"/>
      </c:barChart>
      <c:catAx>
        <c:axId val="136585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66239104"/>
        <c:crosses val="autoZero"/>
        <c:auto val="1"/>
        <c:lblAlgn val="ctr"/>
        <c:lblOffset val="100"/>
        <c:noMultiLvlLbl val="0"/>
      </c:catAx>
      <c:valAx>
        <c:axId val="136623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_€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65858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Vergleich</a:t>
            </a:r>
            <a:r>
              <a:rPr lang="de-DE" baseline="0"/>
              <a:t> Produkgruppe vs. Gesamtumsatz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0D5-4B9E-A82D-F5CCB604210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0D5-4B9E-A82D-F5CCB604210A}"/>
              </c:ext>
            </c:extLst>
          </c:dPt>
          <c:cat>
            <c:strRef>
              <c:f>Tabelle1!$H$14:$H$15</c:f>
              <c:strCache>
                <c:ptCount val="2"/>
                <c:pt idx="0">
                  <c:v>Gesamtumsatz</c:v>
                </c:pt>
                <c:pt idx="1">
                  <c:v>Produktgruppe Bekleidung</c:v>
                </c:pt>
              </c:strCache>
            </c:strRef>
          </c:cat>
          <c:val>
            <c:numRef>
              <c:f>Tabelle1!$I$14:$I$15</c:f>
              <c:numCache>
                <c:formatCode>#,##0.00</c:formatCode>
                <c:ptCount val="2"/>
                <c:pt idx="0" formatCode="#,##0.00\ _€">
                  <c:v>36372.43</c:v>
                </c:pt>
                <c:pt idx="1">
                  <c:v>21627.5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D5-4B9E-A82D-F5CCB60421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Vergleich</a:t>
            </a:r>
            <a:r>
              <a:rPr lang="de-DE" baseline="0"/>
              <a:t> Markenumsatz</a:t>
            </a:r>
            <a:r>
              <a:rPr lang="de-DE"/>
              <a:t> vs. Gesamtzumsatz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2B2-4D3A-988B-88FAC54D817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2B2-4D3A-988B-88FAC54D8177}"/>
              </c:ext>
            </c:extLst>
          </c:dPt>
          <c:cat>
            <c:strRef>
              <c:f>(Tabelle1!$H$14,Tabelle1!$H$16)</c:f>
              <c:strCache>
                <c:ptCount val="2"/>
                <c:pt idx="0">
                  <c:v>Gesamtumsatz</c:v>
                </c:pt>
                <c:pt idx="1">
                  <c:v>Umsatz Marke Tamaro</c:v>
                </c:pt>
              </c:strCache>
            </c:strRef>
          </c:cat>
          <c:val>
            <c:numRef>
              <c:f>(Tabelle1!$I$14,Tabelle1!$I$16)</c:f>
              <c:numCache>
                <c:formatCode>#,##0.00</c:formatCode>
                <c:ptCount val="2"/>
                <c:pt idx="0" formatCode="#,##0.00\ _€">
                  <c:v>36372.43</c:v>
                </c:pt>
                <c:pt idx="1">
                  <c:v>1113.4000000000001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2B2-4D3A-988B-88FAC54D81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423334</xdr:colOff>
      <xdr:row>19</xdr:row>
      <xdr:rowOff>8466</xdr:rowOff>
    </xdr:from>
    <xdr:to>
      <xdr:col>7</xdr:col>
      <xdr:colOff>1524000</xdr:colOff>
      <xdr:row>35</xdr:row>
      <xdr:rowOff>50799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BE4E8AE-7557-4A22-A777-D0D38F0BFC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2235200</xdr:colOff>
      <xdr:row>18</xdr:row>
      <xdr:rowOff>152399</xdr:rowOff>
    </xdr:from>
    <xdr:to>
      <xdr:col>11</xdr:col>
      <xdr:colOff>101600</xdr:colOff>
      <xdr:row>32</xdr:row>
      <xdr:rowOff>50799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67EEE6C5-9F9E-46FB-93B2-FCA3E6A5FE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67734</xdr:colOff>
      <xdr:row>19</xdr:row>
      <xdr:rowOff>84666</xdr:rowOff>
    </xdr:from>
    <xdr:to>
      <xdr:col>3</xdr:col>
      <xdr:colOff>203201</xdr:colOff>
      <xdr:row>32</xdr:row>
      <xdr:rowOff>186266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4D792C61-8F39-46CC-BC7A-59A0FCEF1F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186267</xdr:colOff>
      <xdr:row>35</xdr:row>
      <xdr:rowOff>84667</xdr:rowOff>
    </xdr:from>
    <xdr:to>
      <xdr:col>3</xdr:col>
      <xdr:colOff>321734</xdr:colOff>
      <xdr:row>48</xdr:row>
      <xdr:rowOff>186267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9477051A-24CA-4685-84EE-171C3B41CA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062A9-3583-4304-9EC4-A62681C1D3F8}">
  <dimension ref="B2:N16"/>
  <sheetViews>
    <sheetView tabSelected="1" workbookViewId="0">
      <selection activeCell="C14" sqref="C14"/>
    </sheetView>
  </sheetViews>
  <sheetFormatPr baseColWidth="10" defaultRowHeight="14.25" x14ac:dyDescent="0.45"/>
  <cols>
    <col min="3" max="3" width="38.73046875" customWidth="1"/>
    <col min="4" max="4" width="11.53125" customWidth="1"/>
    <col min="6" max="6" width="15.1328125" customWidth="1"/>
    <col min="8" max="8" width="34.33203125" customWidth="1"/>
    <col min="9" max="9" width="17.265625" customWidth="1"/>
    <col min="10" max="10" width="25.59765625" customWidth="1"/>
    <col min="11" max="11" width="16.53125" customWidth="1"/>
    <col min="13" max="13" width="31.46484375" customWidth="1"/>
    <col min="14" max="14" width="23.6640625" customWidth="1"/>
  </cols>
  <sheetData>
    <row r="2" spans="2:14" ht="14.65" thickBot="1" x14ac:dyDescent="0.5"/>
    <row r="3" spans="2:14" ht="14.65" thickBot="1" x14ac:dyDescent="0.5">
      <c r="B3" s="1" t="s">
        <v>0</v>
      </c>
      <c r="C3" s="2" t="s">
        <v>1</v>
      </c>
      <c r="D3" s="3" t="s">
        <v>2</v>
      </c>
      <c r="E3" s="3" t="s">
        <v>3</v>
      </c>
      <c r="F3" s="2" t="s">
        <v>4</v>
      </c>
      <c r="G3" s="4" t="s">
        <v>5</v>
      </c>
      <c r="H3" s="5" t="s">
        <v>6</v>
      </c>
      <c r="I3" s="6"/>
      <c r="J3" s="7"/>
      <c r="K3" s="8"/>
    </row>
    <row r="4" spans="2:14" ht="14.65" thickBot="1" x14ac:dyDescent="0.5">
      <c r="B4" s="9"/>
      <c r="C4" s="10"/>
      <c r="D4" s="11" t="s">
        <v>7</v>
      </c>
      <c r="E4" s="11" t="s">
        <v>8</v>
      </c>
      <c r="F4" s="10"/>
      <c r="G4" s="12"/>
      <c r="H4" s="13"/>
      <c r="I4" s="14" t="s">
        <v>9</v>
      </c>
      <c r="J4" s="14" t="s">
        <v>10</v>
      </c>
      <c r="K4" s="14" t="s">
        <v>11</v>
      </c>
      <c r="M4" s="15"/>
      <c r="N4" s="15" t="s">
        <v>12</v>
      </c>
    </row>
    <row r="5" spans="2:14" ht="14.65" thickBot="1" x14ac:dyDescent="0.5">
      <c r="B5" s="16">
        <v>1001</v>
      </c>
      <c r="C5" s="17" t="s">
        <v>13</v>
      </c>
      <c r="D5" s="18">
        <v>39.950000000000003</v>
      </c>
      <c r="E5" s="19">
        <v>103</v>
      </c>
      <c r="F5" s="19">
        <v>88</v>
      </c>
      <c r="G5" s="20"/>
      <c r="H5" s="21" t="s">
        <v>13</v>
      </c>
      <c r="I5" s="22">
        <f>D5*F5</f>
        <v>3515.6000000000004</v>
      </c>
      <c r="J5" s="23" t="s">
        <v>14</v>
      </c>
      <c r="K5" s="23" t="s">
        <v>15</v>
      </c>
      <c r="M5" s="24" t="s">
        <v>13</v>
      </c>
      <c r="N5" s="25">
        <f>(F5*100)/E5</f>
        <v>85.4368932038835</v>
      </c>
    </row>
    <row r="6" spans="2:14" ht="14.65" thickBot="1" x14ac:dyDescent="0.5">
      <c r="B6" s="16">
        <v>1002</v>
      </c>
      <c r="C6" s="17" t="s">
        <v>16</v>
      </c>
      <c r="D6" s="18">
        <v>129.94999999999999</v>
      </c>
      <c r="E6" s="19">
        <v>482</v>
      </c>
      <c r="F6" s="19">
        <v>64</v>
      </c>
      <c r="G6" s="20"/>
      <c r="H6" s="21" t="s">
        <v>16</v>
      </c>
      <c r="I6" s="22">
        <f t="shared" ref="I6:I13" si="0">D6*F6</f>
        <v>8316.7999999999993</v>
      </c>
      <c r="J6" s="22">
        <f>SUM(I5:I7)</f>
        <v>21627.5</v>
      </c>
      <c r="K6" s="26">
        <f>I7+I10+I13</f>
        <v>21373.08</v>
      </c>
      <c r="M6" s="24" t="s">
        <v>16</v>
      </c>
      <c r="N6" s="25">
        <f>(F6*100)/E6</f>
        <v>13.278008298755188</v>
      </c>
    </row>
    <row r="7" spans="2:14" ht="14.65" thickBot="1" x14ac:dyDescent="0.5">
      <c r="B7" s="16">
        <v>1003</v>
      </c>
      <c r="C7" s="17" t="s">
        <v>17</v>
      </c>
      <c r="D7" s="18">
        <v>99.95</v>
      </c>
      <c r="E7" s="19">
        <v>533</v>
      </c>
      <c r="F7" s="19">
        <v>98</v>
      </c>
      <c r="G7" s="20"/>
      <c r="H7" s="21" t="s">
        <v>17</v>
      </c>
      <c r="I7" s="22">
        <f t="shared" si="0"/>
        <v>9795.1</v>
      </c>
      <c r="J7" s="23"/>
      <c r="K7" s="23"/>
      <c r="M7" s="24" t="s">
        <v>17</v>
      </c>
      <c r="N7" s="25">
        <f t="shared" ref="N7:N13" si="1">(F7*100)/E7</f>
        <v>18.386491557223266</v>
      </c>
    </row>
    <row r="8" spans="2:14" ht="14.65" thickBot="1" x14ac:dyDescent="0.5">
      <c r="B8" s="16">
        <v>3420</v>
      </c>
      <c r="C8" s="17" t="s">
        <v>18</v>
      </c>
      <c r="D8" s="18">
        <v>69.95</v>
      </c>
      <c r="E8" s="19">
        <v>268</v>
      </c>
      <c r="F8" s="19">
        <v>12</v>
      </c>
      <c r="G8" s="20"/>
      <c r="H8" s="21" t="s">
        <v>18</v>
      </c>
      <c r="I8" s="22">
        <f t="shared" si="0"/>
        <v>839.40000000000009</v>
      </c>
      <c r="J8" s="23" t="s">
        <v>19</v>
      </c>
      <c r="K8" s="23" t="s">
        <v>20</v>
      </c>
      <c r="M8" s="24" t="s">
        <v>18</v>
      </c>
      <c r="N8" s="25">
        <f t="shared" si="1"/>
        <v>4.4776119402985071</v>
      </c>
    </row>
    <row r="9" spans="2:14" ht="14.65" thickBot="1" x14ac:dyDescent="0.5">
      <c r="B9" s="16">
        <v>3421</v>
      </c>
      <c r="C9" s="17" t="s">
        <v>21</v>
      </c>
      <c r="D9" s="18">
        <v>54.8</v>
      </c>
      <c r="E9" s="19">
        <v>58</v>
      </c>
      <c r="F9" s="19">
        <v>5</v>
      </c>
      <c r="G9" s="20"/>
      <c r="H9" s="21" t="s">
        <v>21</v>
      </c>
      <c r="I9" s="22">
        <f t="shared" si="0"/>
        <v>274</v>
      </c>
      <c r="J9" s="22">
        <f>SUM(I8:I10)</f>
        <v>7610.15</v>
      </c>
      <c r="K9" s="26">
        <f>I9+I8</f>
        <v>1113.4000000000001</v>
      </c>
      <c r="M9" s="24" t="s">
        <v>21</v>
      </c>
      <c r="N9" s="25">
        <f t="shared" si="1"/>
        <v>8.6206896551724146</v>
      </c>
    </row>
    <row r="10" spans="2:14" ht="14.65" thickBot="1" x14ac:dyDescent="0.5">
      <c r="B10" s="16">
        <v>3210</v>
      </c>
      <c r="C10" s="17" t="s">
        <v>22</v>
      </c>
      <c r="D10" s="18">
        <v>99.95</v>
      </c>
      <c r="E10" s="19">
        <v>211</v>
      </c>
      <c r="F10" s="19">
        <v>65</v>
      </c>
      <c r="G10" s="20"/>
      <c r="H10" s="21" t="s">
        <v>22</v>
      </c>
      <c r="I10" s="22">
        <f t="shared" si="0"/>
        <v>6496.75</v>
      </c>
      <c r="J10" s="23"/>
      <c r="K10" s="23"/>
      <c r="M10" s="24" t="s">
        <v>22</v>
      </c>
      <c r="N10" s="25">
        <f t="shared" si="1"/>
        <v>30.805687203791468</v>
      </c>
    </row>
    <row r="11" spans="2:14" ht="14.65" thickBot="1" x14ac:dyDescent="0.5">
      <c r="B11" s="16">
        <v>55441</v>
      </c>
      <c r="C11" s="17" t="s">
        <v>23</v>
      </c>
      <c r="D11" s="18">
        <v>32.99</v>
      </c>
      <c r="E11" s="19">
        <v>99</v>
      </c>
      <c r="F11" s="19">
        <v>15</v>
      </c>
      <c r="G11" s="20"/>
      <c r="H11" s="21" t="s">
        <v>23</v>
      </c>
      <c r="I11" s="22">
        <f t="shared" si="0"/>
        <v>494.85</v>
      </c>
      <c r="J11" s="23" t="s">
        <v>24</v>
      </c>
      <c r="K11" s="23" t="s">
        <v>25</v>
      </c>
      <c r="M11" s="24" t="s">
        <v>23</v>
      </c>
      <c r="N11" s="25">
        <f t="shared" si="1"/>
        <v>15.151515151515152</v>
      </c>
    </row>
    <row r="12" spans="2:14" ht="14.65" thickBot="1" x14ac:dyDescent="0.5">
      <c r="B12" s="16">
        <v>55432</v>
      </c>
      <c r="C12" s="17" t="s">
        <v>26</v>
      </c>
      <c r="D12" s="18">
        <v>59.95</v>
      </c>
      <c r="E12" s="19">
        <v>148</v>
      </c>
      <c r="F12" s="19">
        <v>26</v>
      </c>
      <c r="G12" s="20"/>
      <c r="H12" s="21" t="s">
        <v>26</v>
      </c>
      <c r="I12" s="22">
        <f t="shared" si="0"/>
        <v>1558.7</v>
      </c>
      <c r="J12" s="22">
        <f>SUM(I11:I13)</f>
        <v>7134.78</v>
      </c>
      <c r="K12" s="26">
        <f>I11+I12</f>
        <v>2053.5500000000002</v>
      </c>
      <c r="M12" s="24" t="s">
        <v>26</v>
      </c>
      <c r="N12" s="25">
        <f t="shared" si="1"/>
        <v>17.567567567567568</v>
      </c>
    </row>
    <row r="13" spans="2:14" ht="14.65" thickBot="1" x14ac:dyDescent="0.5">
      <c r="B13" s="16">
        <v>55429</v>
      </c>
      <c r="C13" s="17" t="s">
        <v>27</v>
      </c>
      <c r="D13" s="18">
        <v>65.989999999999995</v>
      </c>
      <c r="E13" s="19">
        <v>342</v>
      </c>
      <c r="F13" s="19">
        <v>77</v>
      </c>
      <c r="G13" s="20"/>
      <c r="H13" s="27" t="s">
        <v>27</v>
      </c>
      <c r="I13" s="28">
        <f t="shared" si="0"/>
        <v>5081.2299999999996</v>
      </c>
      <c r="J13" s="29"/>
      <c r="K13" s="29"/>
      <c r="M13" s="24" t="s">
        <v>27</v>
      </c>
      <c r="N13" s="25">
        <f t="shared" si="1"/>
        <v>22.514619883040936</v>
      </c>
    </row>
    <row r="14" spans="2:14" x14ac:dyDescent="0.45">
      <c r="H14" s="30" t="s">
        <v>28</v>
      </c>
      <c r="I14" s="31">
        <f>SUM(I5:I13)</f>
        <v>36372.43</v>
      </c>
    </row>
    <row r="15" spans="2:14" x14ac:dyDescent="0.45">
      <c r="H15" s="30" t="s">
        <v>29</v>
      </c>
      <c r="I15" s="32">
        <v>21627.5</v>
      </c>
    </row>
    <row r="16" spans="2:14" x14ac:dyDescent="0.45">
      <c r="B16" t="s">
        <v>30</v>
      </c>
      <c r="H16" s="30" t="s">
        <v>31</v>
      </c>
      <c r="I16" s="32">
        <v>1113.4000000000001</v>
      </c>
    </row>
  </sheetData>
  <mergeCells count="4">
    <mergeCell ref="B3:B4"/>
    <mergeCell ref="C3:C4"/>
    <mergeCell ref="F3:F4"/>
    <mergeCell ref="G3:G4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Schraut</dc:creator>
  <cp:lastModifiedBy>Markus Schraut</cp:lastModifiedBy>
  <cp:lastPrinted>2021-04-26T14:55:08Z</cp:lastPrinted>
  <dcterms:created xsi:type="dcterms:W3CDTF">2021-04-26T14:53:45Z</dcterms:created>
  <dcterms:modified xsi:type="dcterms:W3CDTF">2021-04-26T14:55:22Z</dcterms:modified>
</cp:coreProperties>
</file>